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245" windowWidth="15000" windowHeight="9765" activeTab="0"/>
  </bookViews>
  <sheets>
    <sheet name="Расходы" sheetId="1" r:id="rId1"/>
  </sheets>
  <definedNames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<sst xmlns="http://schemas.openxmlformats.org/spreadsheetml/2006/main" count="164" uniqueCount="164">
  <si>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</si>
  <si>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</si>
  <si>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</si>
  <si>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</si>
  <si>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</si>
  <si>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</si>
  <si>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</si>
  <si>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</si>
  <si>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</si>
  <si>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</si>
  <si>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</si>
  <si>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</si>
  <si>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</si>
  <si>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</si>
  <si>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</si>
  <si>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</si>
  <si>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</si>
  <si>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</si>
  <si>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</si>
  <si>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</si>
  <si>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</si>
  <si>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</si>
  <si>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</si>
  <si>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</si>
  <si>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</si>
  <si>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</si>
  <si>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</si>
  <si>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</si>
  <si>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</si>
  <si>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</si>
  <si>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</si>
  <si>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</si>
  <si>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</si>
  <si>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</si>
  <si>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</si>
  <si>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</si>
  <si>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</si>
  <si>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</si>
  <si>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</si>
  <si>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</si>
  <si>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</si>
  <si>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</si>
  <si>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</si>
  <si>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</si>
  <si>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</si>
  <si>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</si>
  <si>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</si>
  <si>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</si>
  <si>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</si>
  <si>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</si>
  <si>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</si>
  <si>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</si>
  <si>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</si>
  <si>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</si>
  <si>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</si>
  <si>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</si>
  <si>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</si>
  <si>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</si>
  <si>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</si>
  <si>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</si>
  <si>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</si>
  <si>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</si>
  <si>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</si>
  <si>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</si>
  <si>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</si>
  <si>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</si>
  <si>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</si>
  <si>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</si>
  <si>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</si>
  <si>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</si>
  <si>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</si>
  <si>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</si>
  <si>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</si>
  <si>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</si>
  <si>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</si>
  <si>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</si>
  <si>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</si>
  <si>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</si>
  <si>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</si>
  <si>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</si>
  <si>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</si>
  <si>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</si>
  <si>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</si>
  <si>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</si>
  <si>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</si>
  <si>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</si>
  <si>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</si>
  <si>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</si>
  <si>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</si>
  <si>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</si>
  <si>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</si>
  <si>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</si>
  <si>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</si>
  <si>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</si>
  <si>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</si>
  <si>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</si>
  <si>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</si>
  <si>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</si>
  <si>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</si>
  <si>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</si>
  <si>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</si>
  <si>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</si>
  <si>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</si>
  <si>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</si>
  <si>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</si>
  <si>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</si>
  <si>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</si>
  <si>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</si>
  <si>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</si>
  <si>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</si>
  <si>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</si>
  <si>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</si>
  <si>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</si>
  <si>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</si>
  <si>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</si>
  <si>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</si>
  <si>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</si>
  <si>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</si>
  <si>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</si>
  <si>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</si>
  <si>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</si>
  <si>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</si>
  <si>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</si>
  <si>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</si>
  <si>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</si>
  <si>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</si>
  <si>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</si>
  <si>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</si>
  <si>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</si>
  <si>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</si>
  <si>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</si>
  <si>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</si>
  <si>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</si>
  <si>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</si>
  <si>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</si>
  <si>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</si>
  <si>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</si>
  <si>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</si>
  <si>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</si>
  <si>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</si>
  <si>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</si>
  <si>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</si>
  <si>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</si>
  <si>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</si>
  <si>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</si>
  <si>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</si>
  <si>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</si>
  <si>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</si>
  <si>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</si>
  <si>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</si>
  <si>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(в рублях)</t>
  </si>
  <si>
    <t>Дополнительное образование детей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</si>
  <si>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</si>
  <si>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</si>
  <si>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</si>
  <si>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Молодежная политика и оздоровление детей</t>
  </si>
  <si>
    <t>Сведения о внесенных в течение 2018 года изменениях, внесенных в закон Брянской области "Об областном бюджете на 2018 год и на плановый период 2019 и 2020 годы", в части расходов на 2018 год</t>
  </si>
  <si>
    <t>Сумма на 2018 год (закон от 18.12.2017 № 101-З, первоначальный)</t>
  </si>
  <si>
    <t>Закон от 03.05.2018 № 37-З</t>
  </si>
  <si>
    <t>Закон от 29.01.2018 № 9-З</t>
  </si>
  <si>
    <t>Закон от 02.07.2018 № 48-З</t>
  </si>
  <si>
    <t>Закон от 25.10.2018 № 81-З</t>
  </si>
  <si>
    <t>Закон от 21.12.2018 № 109-З</t>
  </si>
  <si>
    <t>Сумма на 2018 год
(с учетом изменений)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</si>
</sst>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8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" fontId="44" fillId="0" borderId="10">
      <alignment horizontal="right"/>
      <protection/>
    </xf>
    <xf numFmtId="4" fontId="44" fillId="0" borderId="10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7" fillId="30" borderId="1" applyNumberFormat="0" applyAlignment="0" applyProtection="0"/>
    <xf numFmtId="0" fontId="40" fillId="27" borderId="8" applyNumberFormat="0" applyAlignment="0" applyProtection="0"/>
    <xf numFmtId="0" fontId="30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28" borderId="2" applyNumberFormat="0" applyAlignment="0" applyProtection="0"/>
    <xf numFmtId="0" fontId="41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4"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" fontId="25" fillId="33" borderId="15" xfId="0" applyNumberFormat="1" applyFont="1" applyFill="1" applyBorder="1" applyAlignment="1">
      <alignment horizontal="right" vertical="center"/>
    </xf>
    <xf numFmtId="4" fontId="26" fillId="33" borderId="15" xfId="0" applyNumberFormat="1" applyFont="1" applyFill="1" applyBorder="1" applyAlignment="1">
      <alignment horizontal="right" vertical="center"/>
    </xf>
    <xf numFmtId="179" fontId="26" fillId="33" borderId="15" xfId="0" applyNumberFormat="1" applyFont="1" applyFill="1" applyBorder="1" applyAlignment="1">
      <alignment horizontal="right" vertical="center"/>
    </xf>
    <xf numFmtId="4" fontId="47" fillId="0" borderId="16" xfId="0" applyNumberFormat="1" applyFont="1" applyFill="1" applyBorder="1" applyAlignment="1">
      <alignment horizontal="right" vertical="center" wrapText="1"/>
    </xf>
    <xf numFmtId="0" fontId="25" fillId="33" borderId="15" xfId="0" applyFont="1" applyFill="1" applyBorder="1" applyAlignment="1">
      <alignment horizontal="left" vertical="center" wrapText="1"/>
    </xf>
    <xf numFmtId="49" fontId="25" fillId="33" borderId="15" xfId="0" applyNumberFormat="1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left" vertical="center" wrapText="1"/>
    </xf>
    <xf numFmtId="49" fontId="26" fillId="33" borderId="15" xfId="0" applyNumberFormat="1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left" vertical="center"/>
    </xf>
    <xf numFmtId="0" fontId="25" fillId="33" borderId="18" xfId="0" applyFont="1" applyFill="1" applyBorder="1" applyAlignment="1">
      <alignment horizontal="left" vertical="center"/>
    </xf>
    <xf numFmtId="4" fontId="26" fillId="33" borderId="0" xfId="0" applyNumberFormat="1" applyFont="1" applyFill="1" applyBorder="1" applyAlignment="1">
      <alignment horizontal="righ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5" xfId="74"/>
    <cellStyle name="xl96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3"/>
  <sheetViews>
    <sheetView tabSelected="1" view="pageBreakPreview" zoomScale="88" zoomScaleSheetLayoutView="88" zoomScalePageLayoutView="0" workbookViewId="0" topLeftCell="A65">
      <selection activeCell="E10" sqref="E10"/>
    </sheetView>
  </sheetViews>
  <sheetFormatPr defaultColWidth="9.140625" defaultRowHeight="15"/>
  <cols>
    <col min="1" max="1" width="50.140625" style="0" customWidth="1"/>
    <col min="2" max="2" width="7.28125" style="0" customWidth="1"/>
    <col min="3" max="3" width="21.00390625" style="6" customWidth="1"/>
    <col min="4" max="4" width="18.140625" style="0" customWidth="1"/>
    <col min="5" max="5" width="19.8515625" style="0" customWidth="1"/>
    <col min="6" max="6" width="19.421875" style="0" customWidth="1"/>
    <col min="7" max="7" width="19.8515625" style="0" customWidth="1"/>
    <col min="8" max="8" width="20.57421875" style="8" customWidth="1"/>
    <col min="9" max="9" width="21.57421875" style="19" customWidth="1"/>
  </cols>
  <sheetData>
    <row r="1" spans="1:5" ht="15">
      <c r="A1" s="17"/>
      <c r="B1" s="17"/>
      <c r="C1" s="17"/>
      <c r="D1" s="17"/>
      <c r="E1" s="17"/>
    </row>
    <row r="2" spans="1:9" s="3" customFormat="1" ht="40.5" customHeight="1">
      <c r="A2" s="15" t="s">
        <v>156</v>
      </c>
      <c r="B2" s="15"/>
      <c r="C2" s="15"/>
      <c r="D2" s="15"/>
      <c r="E2" s="15"/>
      <c r="F2" s="15"/>
      <c r="G2" s="15"/>
      <c r="H2" s="15"/>
      <c r="I2" s="15"/>
    </row>
    <row r="3" spans="1:9" s="3" customFormat="1" ht="15.75">
      <c r="A3" s="4"/>
      <c r="B3" s="4"/>
      <c r="C3" s="4"/>
      <c r="D3" s="18"/>
      <c r="E3" s="18"/>
      <c r="F3" s="16" t="s">
        <v>150</v>
      </c>
      <c r="G3" s="16"/>
      <c r="H3" s="16"/>
      <c r="I3" s="16"/>
    </row>
    <row r="4" spans="1:9" s="3" customFormat="1" ht="28.5" customHeight="1">
      <c r="A4" s="9" t="s">
        <v>147</v>
      </c>
      <c r="B4" s="9" t="s">
        <v>148</v>
      </c>
      <c r="C4" s="12" t="s">
        <v>157</v>
      </c>
      <c r="D4" s="12" t="s">
        <v>159</v>
      </c>
      <c r="E4" s="12" t="s">
        <v>158</v>
      </c>
      <c r="F4" s="12" t="s">
        <v>160</v>
      </c>
      <c r="G4" s="12" t="s">
        <v>161</v>
      </c>
      <c r="H4" s="12" t="s">
        <v>162</v>
      </c>
      <c r="I4" s="20" t="s">
        <v>163</v>
      </c>
    </row>
    <row r="5" spans="1:9" s="3" customFormat="1" ht="27.75" customHeight="1">
      <c r="A5" s="10"/>
      <c r="B5" s="10"/>
      <c r="C5" s="13"/>
      <c r="D5" s="13"/>
      <c r="E5" s="13"/>
      <c r="F5" s="13"/>
      <c r="G5" s="13"/>
      <c r="H5" s="13"/>
      <c r="I5" s="21"/>
    </row>
    <row r="6" spans="1:9" s="3" customFormat="1" ht="15" customHeight="1">
      <c r="A6" s="11"/>
      <c r="B6" s="11"/>
      <c r="C6" s="14"/>
      <c r="D6" s="14"/>
      <c r="E6" s="14"/>
      <c r="F6" s="14"/>
      <c r="G6" s="14"/>
      <c r="H6" s="14"/>
      <c r="I6" s="22"/>
    </row>
    <row r="7" spans="1:9" ht="37.5">
      <c r="A7" s="27" t="s">
        <v>101</v>
      </c>
      <c r="B7" s="28" t="s">
        <v>6</v>
      </c>
      <c r="C7" s="23">
        <f>C8+C9+C10+C11+C12+C13+C14+C15</f>
        <v>1848909957.8400002</v>
      </c>
      <c r="D7" s="23">
        <f>D8+D9+D10+D11+D12+D13+D14+D15</f>
        <v>-70402934.72</v>
      </c>
      <c r="E7" s="23">
        <f>E8+E9+E10+E11+E12+E13+E14+E15</f>
        <v>-218139883.43</v>
      </c>
      <c r="F7" s="23">
        <f>F8+F9+F10+F11+F12+F13+F14+F15</f>
        <v>6099685</v>
      </c>
      <c r="G7" s="23">
        <f>G8+G9+G10+G11+G12+G13+G14+G15</f>
        <v>-22228548.669999998</v>
      </c>
      <c r="H7" s="23">
        <f>H8+H9+H10+H11+H12+H13+H14+H15</f>
        <v>337140783.31</v>
      </c>
      <c r="I7" s="23">
        <f>I8+I9+I10+I11+I12+I13+I14+I15</f>
        <v>1881379059.33</v>
      </c>
    </row>
    <row r="8" spans="1:9" ht="61.5" customHeight="1">
      <c r="A8" s="29" t="s">
        <v>136</v>
      </c>
      <c r="B8" s="30" t="s">
        <v>41</v>
      </c>
      <c r="C8" s="24">
        <v>5538488</v>
      </c>
      <c r="D8" s="24"/>
      <c r="E8" s="24"/>
      <c r="F8" s="25"/>
      <c r="G8" s="24"/>
      <c r="H8" s="24"/>
      <c r="I8" s="24">
        <f>C8+D8+E8+F8+G8+H8</f>
        <v>5538488</v>
      </c>
    </row>
    <row r="9" spans="1:9" ht="93.75">
      <c r="A9" s="29" t="s">
        <v>89</v>
      </c>
      <c r="B9" s="30" t="s">
        <v>54</v>
      </c>
      <c r="C9" s="24">
        <v>126135927</v>
      </c>
      <c r="D9" s="24"/>
      <c r="E9" s="24">
        <v>2109304</v>
      </c>
      <c r="F9" s="25"/>
      <c r="G9" s="24"/>
      <c r="H9" s="24"/>
      <c r="I9" s="24">
        <f aca="true" t="shared" si="0" ref="I9:I15">C9+D9+E9+F9+G9+H9</f>
        <v>128245231</v>
      </c>
    </row>
    <row r="10" spans="1:9" ht="99.75" customHeight="1">
      <c r="A10" s="29" t="s">
        <v>18</v>
      </c>
      <c r="B10" s="30" t="s">
        <v>71</v>
      </c>
      <c r="C10" s="24">
        <v>235743490</v>
      </c>
      <c r="D10" s="24"/>
      <c r="E10" s="24">
        <v>-150000</v>
      </c>
      <c r="F10" s="25"/>
      <c r="G10" s="24">
        <v>35823.8</v>
      </c>
      <c r="H10" s="24"/>
      <c r="I10" s="24">
        <f t="shared" si="0"/>
        <v>235629313.8</v>
      </c>
    </row>
    <row r="11" spans="1:9" ht="21" customHeight="1">
      <c r="A11" s="29" t="s">
        <v>30</v>
      </c>
      <c r="B11" s="30" t="s">
        <v>87</v>
      </c>
      <c r="C11" s="24">
        <v>178427565</v>
      </c>
      <c r="D11" s="24"/>
      <c r="E11" s="24">
        <v>12128275</v>
      </c>
      <c r="F11" s="25"/>
      <c r="G11" s="24">
        <v>7347000</v>
      </c>
      <c r="H11" s="24"/>
      <c r="I11" s="24">
        <f t="shared" si="0"/>
        <v>197902840</v>
      </c>
    </row>
    <row r="12" spans="1:9" ht="75">
      <c r="A12" s="29" t="s">
        <v>80</v>
      </c>
      <c r="B12" s="30" t="s">
        <v>105</v>
      </c>
      <c r="C12" s="24">
        <v>116657128</v>
      </c>
      <c r="D12" s="24"/>
      <c r="E12" s="24"/>
      <c r="F12" s="25"/>
      <c r="G12" s="24">
        <v>1208000</v>
      </c>
      <c r="H12" s="24"/>
      <c r="I12" s="24">
        <f t="shared" si="0"/>
        <v>117865128</v>
      </c>
    </row>
    <row r="13" spans="1:9" ht="37.5">
      <c r="A13" s="29" t="s">
        <v>11</v>
      </c>
      <c r="B13" s="30" t="s">
        <v>119</v>
      </c>
      <c r="C13" s="24">
        <v>73332493</v>
      </c>
      <c r="D13" s="24"/>
      <c r="E13" s="24"/>
      <c r="F13" s="25"/>
      <c r="G13" s="24"/>
      <c r="H13" s="24"/>
      <c r="I13" s="24">
        <f t="shared" si="0"/>
        <v>73332493</v>
      </c>
    </row>
    <row r="14" spans="1:9" ht="21" customHeight="1">
      <c r="A14" s="29" t="s">
        <v>144</v>
      </c>
      <c r="B14" s="30" t="s">
        <v>124</v>
      </c>
      <c r="C14" s="24">
        <v>70000000</v>
      </c>
      <c r="D14" s="24"/>
      <c r="E14" s="24"/>
      <c r="F14" s="25"/>
      <c r="G14" s="24"/>
      <c r="H14" s="24"/>
      <c r="I14" s="24">
        <f t="shared" si="0"/>
        <v>70000000</v>
      </c>
    </row>
    <row r="15" spans="1:9" ht="20.25" customHeight="1">
      <c r="A15" s="29" t="s">
        <v>98</v>
      </c>
      <c r="B15" s="30" t="s">
        <v>9</v>
      </c>
      <c r="C15" s="24">
        <v>1043074866.84</v>
      </c>
      <c r="D15" s="24">
        <v>-70402934.72</v>
      </c>
      <c r="E15" s="24">
        <v>-232227462.43</v>
      </c>
      <c r="F15" s="25">
        <v>6099685</v>
      </c>
      <c r="G15" s="24">
        <v>-30819372.47</v>
      </c>
      <c r="H15" s="33">
        <v>337140783.31</v>
      </c>
      <c r="I15" s="24">
        <f t="shared" si="0"/>
        <v>1052865565.53</v>
      </c>
    </row>
    <row r="16" spans="1:9" ht="20.25" customHeight="1">
      <c r="A16" s="27" t="s">
        <v>132</v>
      </c>
      <c r="B16" s="28" t="s">
        <v>133</v>
      </c>
      <c r="C16" s="23">
        <f>C17+C18</f>
        <v>83743533.5</v>
      </c>
      <c r="D16" s="23">
        <f>D17+D18</f>
        <v>0</v>
      </c>
      <c r="E16" s="23">
        <f>E17+E18</f>
        <v>0</v>
      </c>
      <c r="F16" s="23">
        <f>F17+F18</f>
        <v>0</v>
      </c>
      <c r="G16" s="23">
        <f>G17+G18</f>
        <v>-1407092.5</v>
      </c>
      <c r="H16" s="23">
        <f>H17+H18</f>
        <v>0</v>
      </c>
      <c r="I16" s="23">
        <f>I17+I18</f>
        <v>82336441</v>
      </c>
    </row>
    <row r="17" spans="1:9" ht="37.5">
      <c r="A17" s="29" t="s">
        <v>130</v>
      </c>
      <c r="B17" s="30" t="s">
        <v>27</v>
      </c>
      <c r="C17" s="24">
        <v>24319600</v>
      </c>
      <c r="D17" s="24"/>
      <c r="E17" s="24"/>
      <c r="F17" s="24"/>
      <c r="G17" s="24">
        <v>3330200</v>
      </c>
      <c r="H17" s="24"/>
      <c r="I17" s="24">
        <f>C17+G17</f>
        <v>27649800</v>
      </c>
    </row>
    <row r="18" spans="1:9" ht="20.25" customHeight="1">
      <c r="A18" s="29" t="s">
        <v>25</v>
      </c>
      <c r="B18" s="30" t="s">
        <v>48</v>
      </c>
      <c r="C18" s="24">
        <v>59423933.5</v>
      </c>
      <c r="D18" s="24"/>
      <c r="E18" s="24"/>
      <c r="F18" s="24"/>
      <c r="G18" s="24">
        <v>-4737292.5</v>
      </c>
      <c r="H18" s="24"/>
      <c r="I18" s="24">
        <f>C18+G18</f>
        <v>54686641</v>
      </c>
    </row>
    <row r="19" spans="1:9" ht="56.25">
      <c r="A19" s="27" t="s">
        <v>22</v>
      </c>
      <c r="B19" s="28" t="s">
        <v>104</v>
      </c>
      <c r="C19" s="23">
        <f>C20+C21+C22+C23</f>
        <v>517075836</v>
      </c>
      <c r="D19" s="23">
        <f>D20+D21+D22+D23</f>
        <v>0</v>
      </c>
      <c r="E19" s="23">
        <f>E20+E21+E22+E23</f>
        <v>10046631.05</v>
      </c>
      <c r="F19" s="23">
        <f>F20+F21+F22+F23</f>
        <v>22596680</v>
      </c>
      <c r="G19" s="23">
        <f>G20+G21+G22+G23</f>
        <v>54153228</v>
      </c>
      <c r="H19" s="23">
        <f>H20+H21+H22+H23</f>
        <v>0</v>
      </c>
      <c r="I19" s="23">
        <f>I20+I21+I22+I23</f>
        <v>603872375.05</v>
      </c>
    </row>
    <row r="20" spans="1:9" ht="75">
      <c r="A20" s="29" t="s">
        <v>117</v>
      </c>
      <c r="B20" s="30" t="s">
        <v>97</v>
      </c>
      <c r="C20" s="24">
        <v>128094476</v>
      </c>
      <c r="D20" s="24"/>
      <c r="E20" s="24"/>
      <c r="F20" s="24"/>
      <c r="G20" s="24">
        <v>1612030</v>
      </c>
      <c r="H20" s="24"/>
      <c r="I20" s="24">
        <f>C20+E20+F20+G20</f>
        <v>129706506</v>
      </c>
    </row>
    <row r="21" spans="1:9" ht="20.25" customHeight="1">
      <c r="A21" s="29" t="s">
        <v>137</v>
      </c>
      <c r="B21" s="30" t="s">
        <v>51</v>
      </c>
      <c r="C21" s="24">
        <v>307891667</v>
      </c>
      <c r="D21" s="24"/>
      <c r="E21" s="24">
        <v>9254933</v>
      </c>
      <c r="F21" s="24">
        <v>2596680</v>
      </c>
      <c r="G21" s="24">
        <v>52541198</v>
      </c>
      <c r="H21" s="24"/>
      <c r="I21" s="24">
        <f>C21+E21+F21+G21</f>
        <v>372284478</v>
      </c>
    </row>
    <row r="22" spans="1:9" ht="20.25" customHeight="1">
      <c r="A22" s="29" t="s">
        <v>84</v>
      </c>
      <c r="B22" s="30" t="s">
        <v>69</v>
      </c>
      <c r="C22" s="24">
        <v>4757800</v>
      </c>
      <c r="D22" s="24"/>
      <c r="E22" s="24"/>
      <c r="F22" s="24"/>
      <c r="G22" s="24"/>
      <c r="H22" s="24"/>
      <c r="I22" s="24">
        <f>C22+E22+F22+G22</f>
        <v>4757800</v>
      </c>
    </row>
    <row r="23" spans="1:9" ht="56.25">
      <c r="A23" s="29" t="s">
        <v>114</v>
      </c>
      <c r="B23" s="30" t="s">
        <v>112</v>
      </c>
      <c r="C23" s="24">
        <v>76331893</v>
      </c>
      <c r="D23" s="24"/>
      <c r="E23" s="24">
        <v>791698.05</v>
      </c>
      <c r="F23" s="24">
        <v>20000000</v>
      </c>
      <c r="G23" s="24"/>
      <c r="H23" s="24"/>
      <c r="I23" s="24">
        <f>C23+E23+F23+G23</f>
        <v>97123591.05</v>
      </c>
    </row>
    <row r="24" spans="1:9" ht="20.25" customHeight="1">
      <c r="A24" s="27" t="s">
        <v>134</v>
      </c>
      <c r="B24" s="28" t="s">
        <v>73</v>
      </c>
      <c r="C24" s="23">
        <f>C25+C26+C27+C28+C29+C30+C31+C32+C34</f>
        <v>15813599205.169998</v>
      </c>
      <c r="D24" s="23">
        <f>D25+D26+D27+D28+D29+D30+D31+D32+D33+D34</f>
        <v>70402934.72</v>
      </c>
      <c r="E24" s="23">
        <f>E25+E26+E27+E28+E29+E30+E31+E32+E33+E34</f>
        <v>443607824.68</v>
      </c>
      <c r="F24" s="23">
        <f>F25+F26+F27+F28+F29+F30+F31+F32+F33+F34</f>
        <v>75329115</v>
      </c>
      <c r="G24" s="23">
        <f>G25+G26+G27+G28+G29+G30+G31+G32+G33+G34</f>
        <v>348394950.15999997</v>
      </c>
      <c r="H24" s="23">
        <f>H25+H26+H27+H28+H29+H30+H31+H32+H33+H34</f>
        <v>-4214999.38</v>
      </c>
      <c r="I24" s="23">
        <f>I25+I26+I27+I28+I29+I30+I31+I32+I33+I34</f>
        <v>16747119030.349997</v>
      </c>
    </row>
    <row r="25" spans="1:9" ht="20.25" customHeight="1">
      <c r="A25" s="29" t="s">
        <v>109</v>
      </c>
      <c r="B25" s="30" t="s">
        <v>85</v>
      </c>
      <c r="C25" s="24">
        <v>195341517</v>
      </c>
      <c r="D25" s="24"/>
      <c r="E25" s="24">
        <v>3691113</v>
      </c>
      <c r="F25" s="24"/>
      <c r="G25" s="24">
        <v>-11750</v>
      </c>
      <c r="H25" s="24"/>
      <c r="I25" s="24">
        <f>C25+D25+E25+F25+G25+H25</f>
        <v>199020880</v>
      </c>
    </row>
    <row r="26" spans="1:9" ht="37.5">
      <c r="A26" s="29" t="s">
        <v>38</v>
      </c>
      <c r="B26" s="30" t="s">
        <v>143</v>
      </c>
      <c r="C26" s="24">
        <v>200000</v>
      </c>
      <c r="D26" s="24"/>
      <c r="E26" s="24"/>
      <c r="F26" s="24"/>
      <c r="G26" s="24"/>
      <c r="H26" s="24"/>
      <c r="I26" s="24">
        <f aca="true" t="shared" si="1" ref="I26:I34">C26+D26+E26+F26+G26+H26</f>
        <v>200000</v>
      </c>
    </row>
    <row r="27" spans="1:9" ht="20.25" customHeight="1">
      <c r="A27" s="29" t="s">
        <v>56</v>
      </c>
      <c r="B27" s="30" t="s">
        <v>2</v>
      </c>
      <c r="C27" s="24">
        <v>10475968153.96</v>
      </c>
      <c r="D27" s="24"/>
      <c r="E27" s="24">
        <v>-2681749.22</v>
      </c>
      <c r="F27" s="24">
        <v>2940000</v>
      </c>
      <c r="G27" s="24">
        <v>-280368303.19</v>
      </c>
      <c r="H27" s="24"/>
      <c r="I27" s="24">
        <f t="shared" si="1"/>
        <v>10195858101.55</v>
      </c>
    </row>
    <row r="28" spans="1:9" ht="20.25" customHeight="1">
      <c r="A28" s="29" t="s">
        <v>95</v>
      </c>
      <c r="B28" s="30" t="s">
        <v>16</v>
      </c>
      <c r="C28" s="24">
        <v>8328800</v>
      </c>
      <c r="D28" s="24"/>
      <c r="E28" s="24"/>
      <c r="F28" s="24"/>
      <c r="G28" s="24"/>
      <c r="H28" s="24"/>
      <c r="I28" s="24">
        <f t="shared" si="1"/>
        <v>8328800</v>
      </c>
    </row>
    <row r="29" spans="1:9" ht="20.25" customHeight="1">
      <c r="A29" s="29" t="s">
        <v>120</v>
      </c>
      <c r="B29" s="30" t="s">
        <v>37</v>
      </c>
      <c r="C29" s="24">
        <v>379248647</v>
      </c>
      <c r="D29" s="24"/>
      <c r="E29" s="24">
        <v>400000</v>
      </c>
      <c r="F29" s="24"/>
      <c r="G29" s="24">
        <v>83000000</v>
      </c>
      <c r="H29" s="24">
        <v>1363700</v>
      </c>
      <c r="I29" s="24">
        <f t="shared" si="1"/>
        <v>464012347</v>
      </c>
    </row>
    <row r="30" spans="1:9" ht="20.25" customHeight="1">
      <c r="A30" s="29" t="s">
        <v>35</v>
      </c>
      <c r="B30" s="30" t="s">
        <v>55</v>
      </c>
      <c r="C30" s="24">
        <v>639400522</v>
      </c>
      <c r="D30" s="24">
        <v>70402934.72</v>
      </c>
      <c r="E30" s="24">
        <v>121901216</v>
      </c>
      <c r="F30" s="24"/>
      <c r="G30" s="24">
        <v>181105262</v>
      </c>
      <c r="H30" s="24"/>
      <c r="I30" s="24">
        <f t="shared" si="1"/>
        <v>1012809934.72</v>
      </c>
    </row>
    <row r="31" spans="1:9" ht="20.25" customHeight="1">
      <c r="A31" s="29" t="s">
        <v>126</v>
      </c>
      <c r="B31" s="30" t="s">
        <v>66</v>
      </c>
      <c r="C31" s="24">
        <v>3821054416.21</v>
      </c>
      <c r="D31" s="24"/>
      <c r="E31" s="24">
        <v>321273013.69</v>
      </c>
      <c r="F31" s="24"/>
      <c r="G31" s="24">
        <v>127000000</v>
      </c>
      <c r="H31" s="24"/>
      <c r="I31" s="24">
        <f t="shared" si="1"/>
        <v>4269327429.9</v>
      </c>
    </row>
    <row r="32" spans="1:9" ht="20.25" customHeight="1">
      <c r="A32" s="29" t="s">
        <v>29</v>
      </c>
      <c r="B32" s="30" t="s">
        <v>23</v>
      </c>
      <c r="C32" s="24">
        <v>22405820</v>
      </c>
      <c r="D32" s="24"/>
      <c r="E32" s="24"/>
      <c r="F32" s="24"/>
      <c r="G32" s="26">
        <v>-3809008.12</v>
      </c>
      <c r="H32" s="24"/>
      <c r="I32" s="24">
        <f t="shared" si="1"/>
        <v>18596811.88</v>
      </c>
    </row>
    <row r="33" spans="1:9" s="7" customFormat="1" ht="37.5">
      <c r="A33" s="29" t="s">
        <v>153</v>
      </c>
      <c r="B33" s="30" t="s">
        <v>154</v>
      </c>
      <c r="C33" s="24">
        <v>0</v>
      </c>
      <c r="D33" s="24"/>
      <c r="E33" s="24"/>
      <c r="F33" s="24"/>
      <c r="G33" s="24">
        <v>99000</v>
      </c>
      <c r="H33" s="24"/>
      <c r="I33" s="24">
        <f t="shared" si="1"/>
        <v>99000</v>
      </c>
    </row>
    <row r="34" spans="1:9" ht="37.5">
      <c r="A34" s="29" t="s">
        <v>10</v>
      </c>
      <c r="B34" s="30" t="s">
        <v>57</v>
      </c>
      <c r="C34" s="24">
        <v>271651329</v>
      </c>
      <c r="D34" s="24"/>
      <c r="E34" s="24">
        <v>-975768.79</v>
      </c>
      <c r="F34" s="24">
        <v>72389115</v>
      </c>
      <c r="G34" s="24">
        <v>241379749.47</v>
      </c>
      <c r="H34" s="24">
        <v>-5578699.38</v>
      </c>
      <c r="I34" s="24">
        <f t="shared" si="1"/>
        <v>578865725.3</v>
      </c>
    </row>
    <row r="35" spans="1:9" ht="37.5">
      <c r="A35" s="27" t="s">
        <v>131</v>
      </c>
      <c r="B35" s="28" t="s">
        <v>45</v>
      </c>
      <c r="C35" s="23">
        <f>C36+C37+C38+C39</f>
        <v>1236770545.87</v>
      </c>
      <c r="D35" s="23">
        <f>D36+D37+D38+D39</f>
        <v>0</v>
      </c>
      <c r="E35" s="23">
        <f>E36+E37+E38+E39</f>
        <v>-4437224.9</v>
      </c>
      <c r="F35" s="23">
        <f>F36+F37+F38+F39</f>
        <v>2723293.22</v>
      </c>
      <c r="G35" s="23">
        <f>G36+G37+G38+G39</f>
        <v>-120853059.14</v>
      </c>
      <c r="H35" s="23">
        <f>H36+H37+H38+H39</f>
        <v>-11007521.78</v>
      </c>
      <c r="I35" s="23">
        <f>I36+I37+I38+I39</f>
        <v>1103196033.27</v>
      </c>
    </row>
    <row r="36" spans="1:9" ht="20.25" customHeight="1">
      <c r="A36" s="29" t="s">
        <v>8</v>
      </c>
      <c r="B36" s="30" t="s">
        <v>63</v>
      </c>
      <c r="C36" s="24">
        <v>47050543</v>
      </c>
      <c r="D36" s="24"/>
      <c r="E36" s="24">
        <v>118431.79</v>
      </c>
      <c r="F36" s="24"/>
      <c r="G36" s="24"/>
      <c r="H36" s="24"/>
      <c r="I36" s="24">
        <f>C36+E36+F36+G36+H36</f>
        <v>47168974.79</v>
      </c>
    </row>
    <row r="37" spans="1:9" ht="20.25" customHeight="1">
      <c r="A37" s="29" t="s">
        <v>49</v>
      </c>
      <c r="B37" s="30" t="s">
        <v>77</v>
      </c>
      <c r="C37" s="24">
        <v>880585369.87</v>
      </c>
      <c r="D37" s="24"/>
      <c r="E37" s="24">
        <v>-4555656.69</v>
      </c>
      <c r="F37" s="26">
        <v>2723293.22</v>
      </c>
      <c r="G37" s="26">
        <v>-120853059.14</v>
      </c>
      <c r="H37" s="26">
        <v>-11007521.78</v>
      </c>
      <c r="I37" s="24">
        <f>C37+E37+F37+G37+H37</f>
        <v>746892425.48</v>
      </c>
    </row>
    <row r="38" spans="1:9" ht="20.25" customHeight="1">
      <c r="A38" s="29" t="s">
        <v>59</v>
      </c>
      <c r="B38" s="30" t="s">
        <v>91</v>
      </c>
      <c r="C38" s="24">
        <v>273634457</v>
      </c>
      <c r="D38" s="24"/>
      <c r="E38" s="24"/>
      <c r="F38" s="24"/>
      <c r="G38" s="24"/>
      <c r="H38" s="24"/>
      <c r="I38" s="24">
        <f>C38+E38+F38+G38+H38</f>
        <v>273634457</v>
      </c>
    </row>
    <row r="39" spans="1:9" ht="37.5">
      <c r="A39" s="29" t="s">
        <v>3</v>
      </c>
      <c r="B39" s="30" t="s">
        <v>128</v>
      </c>
      <c r="C39" s="24">
        <v>35500176</v>
      </c>
      <c r="D39" s="24"/>
      <c r="E39" s="24"/>
      <c r="F39" s="24"/>
      <c r="G39" s="24"/>
      <c r="H39" s="24"/>
      <c r="I39" s="24">
        <f>C39+E39+F39+G39+H39</f>
        <v>35500176</v>
      </c>
    </row>
    <row r="40" spans="1:9" ht="20.25" customHeight="1">
      <c r="A40" s="27" t="s">
        <v>142</v>
      </c>
      <c r="B40" s="28" t="s">
        <v>17</v>
      </c>
      <c r="C40" s="23">
        <f>C41+C42+C43</f>
        <v>44651132</v>
      </c>
      <c r="D40" s="23">
        <f>D41+D42+D43</f>
        <v>0</v>
      </c>
      <c r="E40" s="23">
        <f>E41+E42+E43</f>
        <v>0</v>
      </c>
      <c r="F40" s="23">
        <f>F41+F42+F43</f>
        <v>0</v>
      </c>
      <c r="G40" s="23">
        <f>G41+G42+G43</f>
        <v>990000</v>
      </c>
      <c r="H40" s="23">
        <f>H41+H42+H43</f>
        <v>0</v>
      </c>
      <c r="I40" s="23">
        <f>I41+I42+I43</f>
        <v>45641132</v>
      </c>
    </row>
    <row r="41" spans="1:9" ht="37.5">
      <c r="A41" s="29" t="s">
        <v>50</v>
      </c>
      <c r="B41" s="30" t="s">
        <v>67</v>
      </c>
      <c r="C41" s="24">
        <v>51600</v>
      </c>
      <c r="D41" s="24"/>
      <c r="E41" s="24"/>
      <c r="F41" s="24"/>
      <c r="G41" s="24"/>
      <c r="H41" s="24"/>
      <c r="I41" s="24">
        <f>C41+G41</f>
        <v>51600</v>
      </c>
    </row>
    <row r="42" spans="1:9" ht="37.5">
      <c r="A42" s="29" t="s">
        <v>111</v>
      </c>
      <c r="B42" s="30" t="s">
        <v>81</v>
      </c>
      <c r="C42" s="24">
        <v>7000000</v>
      </c>
      <c r="D42" s="24"/>
      <c r="E42" s="24"/>
      <c r="F42" s="24"/>
      <c r="G42" s="24">
        <v>990000</v>
      </c>
      <c r="H42" s="24"/>
      <c r="I42" s="24">
        <f>C42+G42</f>
        <v>7990000</v>
      </c>
    </row>
    <row r="43" spans="1:9" ht="37.5">
      <c r="A43" s="29" t="s">
        <v>12</v>
      </c>
      <c r="B43" s="30" t="s">
        <v>96</v>
      </c>
      <c r="C43" s="24">
        <v>37599532</v>
      </c>
      <c r="D43" s="24"/>
      <c r="E43" s="24"/>
      <c r="F43" s="24"/>
      <c r="G43" s="24"/>
      <c r="H43" s="24"/>
      <c r="I43" s="24">
        <f>C43+G43</f>
        <v>37599532</v>
      </c>
    </row>
    <row r="44" spans="1:9" ht="20.25" customHeight="1">
      <c r="A44" s="27" t="s">
        <v>140</v>
      </c>
      <c r="B44" s="28" t="s">
        <v>141</v>
      </c>
      <c r="C44" s="23">
        <f>C45+C46+C47+C48+C49+C50+C51</f>
        <v>11311699270.13</v>
      </c>
      <c r="D44" s="23">
        <f>D45+D46+D47+D48+D49+D50+D51</f>
        <v>0</v>
      </c>
      <c r="E44" s="23">
        <f>E45+E46+E47+E48+E49+E50+E51</f>
        <v>573848644.74</v>
      </c>
      <c r="F44" s="23">
        <f>F45+F46+F47+F48+F49+F50+F51</f>
        <v>-9200000</v>
      </c>
      <c r="G44" s="23">
        <f>G45+G46+G47+G48+G49+G50+G51</f>
        <v>187543018.08</v>
      </c>
      <c r="H44" s="23">
        <f>H45+H46+H47+H48+H49+H50+H51</f>
        <v>-7376286</v>
      </c>
      <c r="I44" s="23">
        <f>I45+I46+I47+I48+I49+I50+I51</f>
        <v>12056514646.950003</v>
      </c>
    </row>
    <row r="45" spans="1:9" ht="20.25" customHeight="1">
      <c r="A45" s="29" t="s">
        <v>106</v>
      </c>
      <c r="B45" s="30" t="s">
        <v>5</v>
      </c>
      <c r="C45" s="24">
        <v>3130731999.24</v>
      </c>
      <c r="D45" s="24"/>
      <c r="E45" s="24">
        <v>398220653.74</v>
      </c>
      <c r="F45" s="24">
        <v>-10000000</v>
      </c>
      <c r="G45" s="24">
        <v>-84238329.24</v>
      </c>
      <c r="H45" s="26">
        <v>-7376286</v>
      </c>
      <c r="I45" s="24">
        <f>C45+E45+F45+G45+H45</f>
        <v>3427338037.74</v>
      </c>
    </row>
    <row r="46" spans="1:9" ht="20.25" customHeight="1">
      <c r="A46" s="29" t="s">
        <v>83</v>
      </c>
      <c r="B46" s="30" t="s">
        <v>21</v>
      </c>
      <c r="C46" s="24">
        <v>6004305462.54</v>
      </c>
      <c r="D46" s="24"/>
      <c r="E46" s="24">
        <v>59471310</v>
      </c>
      <c r="F46" s="24">
        <v>800000</v>
      </c>
      <c r="G46" s="24">
        <v>113954354.08</v>
      </c>
      <c r="H46" s="24"/>
      <c r="I46" s="24">
        <f aca="true" t="shared" si="2" ref="I46:I51">C46+E46+F46+G46+H46</f>
        <v>6178531126.62</v>
      </c>
    </row>
    <row r="47" spans="1:9" ht="20.25" customHeight="1">
      <c r="A47" s="29" t="s">
        <v>151</v>
      </c>
      <c r="B47" s="30" t="s">
        <v>36</v>
      </c>
      <c r="C47" s="24">
        <v>164350508.18</v>
      </c>
      <c r="D47" s="24"/>
      <c r="E47" s="24">
        <v>3906168</v>
      </c>
      <c r="F47" s="24"/>
      <c r="G47" s="24">
        <v>16851287</v>
      </c>
      <c r="H47" s="24"/>
      <c r="I47" s="24">
        <f t="shared" si="2"/>
        <v>185107963.18</v>
      </c>
    </row>
    <row r="48" spans="1:9" ht="20.25" customHeight="1">
      <c r="A48" s="29" t="s">
        <v>19</v>
      </c>
      <c r="B48" s="30" t="s">
        <v>53</v>
      </c>
      <c r="C48" s="24">
        <v>1453169476.17</v>
      </c>
      <c r="D48" s="24"/>
      <c r="E48" s="24">
        <v>91717420</v>
      </c>
      <c r="F48" s="24"/>
      <c r="G48" s="24">
        <v>118756268.21</v>
      </c>
      <c r="H48" s="24"/>
      <c r="I48" s="24">
        <f t="shared" si="2"/>
        <v>1663643164.38</v>
      </c>
    </row>
    <row r="49" spans="1:9" ht="56.25">
      <c r="A49" s="29" t="s">
        <v>43</v>
      </c>
      <c r="B49" s="30" t="s">
        <v>70</v>
      </c>
      <c r="C49" s="24">
        <v>32032681</v>
      </c>
      <c r="D49" s="24"/>
      <c r="E49" s="24">
        <v>109368</v>
      </c>
      <c r="F49" s="24">
        <v>-49000</v>
      </c>
      <c r="G49" s="24">
        <v>-347362.38</v>
      </c>
      <c r="H49" s="24"/>
      <c r="I49" s="24">
        <f t="shared" si="2"/>
        <v>31745686.62</v>
      </c>
    </row>
    <row r="50" spans="1:9" ht="37.5">
      <c r="A50" s="29" t="s">
        <v>155</v>
      </c>
      <c r="B50" s="30" t="s">
        <v>100</v>
      </c>
      <c r="C50" s="24">
        <v>296703769</v>
      </c>
      <c r="D50" s="24"/>
      <c r="E50" s="24">
        <v>8682100</v>
      </c>
      <c r="F50" s="24"/>
      <c r="G50" s="24">
        <v>8937322.26</v>
      </c>
      <c r="H50" s="24"/>
      <c r="I50" s="24">
        <f t="shared" si="2"/>
        <v>314323191.26</v>
      </c>
    </row>
    <row r="51" spans="1:9" ht="20.25" customHeight="1">
      <c r="A51" s="29" t="s">
        <v>39</v>
      </c>
      <c r="B51" s="30" t="s">
        <v>138</v>
      </c>
      <c r="C51" s="24">
        <v>230405374</v>
      </c>
      <c r="D51" s="24"/>
      <c r="E51" s="24">
        <v>11741625</v>
      </c>
      <c r="F51" s="24">
        <v>49000</v>
      </c>
      <c r="G51" s="26">
        <v>13629478.15</v>
      </c>
      <c r="H51" s="24"/>
      <c r="I51" s="24">
        <f t="shared" si="2"/>
        <v>255825477.15</v>
      </c>
    </row>
    <row r="52" spans="1:9" ht="20.25" customHeight="1">
      <c r="A52" s="27" t="s">
        <v>34</v>
      </c>
      <c r="B52" s="28" t="s">
        <v>110</v>
      </c>
      <c r="C52" s="23">
        <f>C53+C54</f>
        <v>675213959.2</v>
      </c>
      <c r="D52" s="23">
        <f>D53+D54</f>
        <v>0</v>
      </c>
      <c r="E52" s="23">
        <f>E53+E54</f>
        <v>82365606</v>
      </c>
      <c r="F52" s="23">
        <f>F53+F54</f>
        <v>228808</v>
      </c>
      <c r="G52" s="23">
        <f>G53+G54</f>
        <v>-48258167.55</v>
      </c>
      <c r="H52" s="23">
        <f>H53+H54</f>
        <v>2000000</v>
      </c>
      <c r="I52" s="23">
        <f>I53+I54</f>
        <v>711550205.6500001</v>
      </c>
    </row>
    <row r="53" spans="1:9" ht="20.25" customHeight="1">
      <c r="A53" s="29" t="s">
        <v>72</v>
      </c>
      <c r="B53" s="30" t="s">
        <v>127</v>
      </c>
      <c r="C53" s="24">
        <v>643102365.2</v>
      </c>
      <c r="D53" s="24"/>
      <c r="E53" s="24">
        <v>82343352</v>
      </c>
      <c r="F53" s="24">
        <v>228808</v>
      </c>
      <c r="G53" s="24">
        <v>-47791608.55</v>
      </c>
      <c r="H53" s="24">
        <v>2000000</v>
      </c>
      <c r="I53" s="24">
        <f>C53+E53+F53+G53+H53</f>
        <v>679882916.6500001</v>
      </c>
    </row>
    <row r="54" spans="1:9" ht="37.5">
      <c r="A54" s="29" t="s">
        <v>60</v>
      </c>
      <c r="B54" s="30" t="s">
        <v>26</v>
      </c>
      <c r="C54" s="24">
        <v>32111594</v>
      </c>
      <c r="D54" s="24"/>
      <c r="E54" s="24">
        <v>22254</v>
      </c>
      <c r="F54" s="24"/>
      <c r="G54" s="24">
        <v>-466559</v>
      </c>
      <c r="H54" s="24"/>
      <c r="I54" s="24">
        <f>C54+E54+F54+G54+H54</f>
        <v>31667289</v>
      </c>
    </row>
    <row r="55" spans="1:9" ht="20.25" customHeight="1">
      <c r="A55" s="27" t="s">
        <v>58</v>
      </c>
      <c r="B55" s="28" t="s">
        <v>79</v>
      </c>
      <c r="C55" s="23">
        <f>C56+C57+C58+C59+C60+C61</f>
        <v>3157195062.34</v>
      </c>
      <c r="D55" s="23">
        <f>D56+D57+D58+D59+D60+D61</f>
        <v>0</v>
      </c>
      <c r="E55" s="23">
        <f>E56+E57+E58+E59+E60+E61</f>
        <v>432186460.00000006</v>
      </c>
      <c r="F55" s="23">
        <f>F56+F57+F58+F59+F60+F61</f>
        <v>509115030</v>
      </c>
      <c r="G55" s="23">
        <f>G56+G57+G58+G59+G60+G61</f>
        <v>295619749.5</v>
      </c>
      <c r="H55" s="23">
        <f>H56+H57+H58+H59+H60+H61</f>
        <v>7732202.38</v>
      </c>
      <c r="I55" s="23">
        <f>I56+I57+I58+I59+I60+I61</f>
        <v>4401848504.22</v>
      </c>
    </row>
    <row r="56" spans="1:9" s="2" customFormat="1" ht="20.25" customHeight="1">
      <c r="A56" s="29" t="s">
        <v>47</v>
      </c>
      <c r="B56" s="30" t="s">
        <v>102</v>
      </c>
      <c r="C56" s="24">
        <v>1652626760.93</v>
      </c>
      <c r="D56" s="24"/>
      <c r="E56" s="24">
        <v>180042007.46</v>
      </c>
      <c r="F56" s="24">
        <v>479676214</v>
      </c>
      <c r="G56" s="24">
        <v>85104890.83</v>
      </c>
      <c r="H56" s="24">
        <v>371302.38</v>
      </c>
      <c r="I56" s="24">
        <f>C56+E56+F56+G56+H56</f>
        <v>2397821175.6000004</v>
      </c>
    </row>
    <row r="57" spans="1:9" s="5" customFormat="1" ht="20.25" customHeight="1">
      <c r="A57" s="29" t="s">
        <v>88</v>
      </c>
      <c r="B57" s="30" t="s">
        <v>115</v>
      </c>
      <c r="C57" s="24">
        <v>946215647.7</v>
      </c>
      <c r="D57" s="24"/>
      <c r="E57" s="24">
        <v>226216423</v>
      </c>
      <c r="F57" s="26">
        <v>21957464</v>
      </c>
      <c r="G57" s="24">
        <v>98910490.97</v>
      </c>
      <c r="H57" s="24">
        <v>7360900</v>
      </c>
      <c r="I57" s="24">
        <f>C57+E57+F57+G57+H57</f>
        <v>1300660925.67</v>
      </c>
    </row>
    <row r="58" spans="1:9" ht="20.25" customHeight="1">
      <c r="A58" s="29" t="s">
        <v>93</v>
      </c>
      <c r="B58" s="30" t="s">
        <v>0</v>
      </c>
      <c r="C58" s="24">
        <v>91364372.27</v>
      </c>
      <c r="D58" s="24"/>
      <c r="E58" s="24">
        <v>10000000</v>
      </c>
      <c r="F58" s="24">
        <v>2189664</v>
      </c>
      <c r="G58" s="24">
        <v>195100</v>
      </c>
      <c r="H58" s="24"/>
      <c r="I58" s="24">
        <f>C58+E58+F58+G58+H58</f>
        <v>103749136.27</v>
      </c>
    </row>
    <row r="59" spans="1:9" ht="20.25" customHeight="1">
      <c r="A59" s="29" t="s">
        <v>122</v>
      </c>
      <c r="B59" s="30" t="s">
        <v>14</v>
      </c>
      <c r="C59" s="24">
        <v>76670408.15</v>
      </c>
      <c r="D59" s="24"/>
      <c r="E59" s="26"/>
      <c r="F59" s="24">
        <v>5291688</v>
      </c>
      <c r="G59" s="24">
        <v>497200</v>
      </c>
      <c r="H59" s="24"/>
      <c r="I59" s="24">
        <f>C59+E59+F59+G59+H59</f>
        <v>82459296.15</v>
      </c>
    </row>
    <row r="60" spans="1:9" ht="56.25">
      <c r="A60" s="29" t="s">
        <v>4</v>
      </c>
      <c r="B60" s="30" t="s">
        <v>31</v>
      </c>
      <c r="C60" s="24">
        <v>117638175.28</v>
      </c>
      <c r="D60" s="24"/>
      <c r="E60" s="26">
        <v>5725789.8</v>
      </c>
      <c r="F60" s="24"/>
      <c r="G60" s="24">
        <v>11192601.1</v>
      </c>
      <c r="H60" s="24"/>
      <c r="I60" s="24">
        <f>C60+E60+F60+G60+H60</f>
        <v>134556566.18</v>
      </c>
    </row>
    <row r="61" spans="1:9" ht="20.25" customHeight="1">
      <c r="A61" s="29" t="s">
        <v>46</v>
      </c>
      <c r="B61" s="30" t="s">
        <v>76</v>
      </c>
      <c r="C61" s="24">
        <v>272679698.01</v>
      </c>
      <c r="D61" s="24"/>
      <c r="E61" s="26">
        <v>10202239.74</v>
      </c>
      <c r="F61" s="24"/>
      <c r="G61" s="24">
        <v>99719466.6</v>
      </c>
      <c r="H61" s="24"/>
      <c r="I61" s="24">
        <f>C61+E61+F61+G61+H61</f>
        <v>382601404.35</v>
      </c>
    </row>
    <row r="62" spans="1:9" ht="20.25" customHeight="1">
      <c r="A62" s="27" t="s">
        <v>61</v>
      </c>
      <c r="B62" s="28" t="s">
        <v>13</v>
      </c>
      <c r="C62" s="23">
        <f>C63+C64+C65+C66+C67</f>
        <v>16442679444.34</v>
      </c>
      <c r="D62" s="23">
        <f>D63+D64+D65+D66+D67</f>
        <v>0</v>
      </c>
      <c r="E62" s="23">
        <f>E63+E64+E65+E66+E67</f>
        <v>220441671.82</v>
      </c>
      <c r="F62" s="23">
        <f>F63+F64+F65+F66+F67</f>
        <v>-2705202</v>
      </c>
      <c r="G62" s="23">
        <f>G63+G64+G65+G66+G67</f>
        <v>-744774572.39</v>
      </c>
      <c r="H62" s="23">
        <f>H63+H64+H65+H66+H67</f>
        <v>-789918835.34</v>
      </c>
      <c r="I62" s="23">
        <f>I63+I64+I65+I66+I67</f>
        <v>15125722506.43</v>
      </c>
    </row>
    <row r="63" spans="1:9" s="1" customFormat="1" ht="20.25" customHeight="1">
      <c r="A63" s="29" t="s">
        <v>113</v>
      </c>
      <c r="B63" s="30" t="s">
        <v>24</v>
      </c>
      <c r="C63" s="24">
        <v>128399463.16</v>
      </c>
      <c r="D63" s="24"/>
      <c r="E63" s="24"/>
      <c r="F63" s="24"/>
      <c r="G63" s="24">
        <v>-1000000</v>
      </c>
      <c r="H63" s="24">
        <v>1800000</v>
      </c>
      <c r="I63" s="24">
        <f>C63+E63+F63+G63+H63</f>
        <v>129199463.16</v>
      </c>
    </row>
    <row r="64" spans="1:9" s="5" customFormat="1" ht="20.25" customHeight="1">
      <c r="A64" s="29" t="s">
        <v>129</v>
      </c>
      <c r="B64" s="30" t="s">
        <v>44</v>
      </c>
      <c r="C64" s="24">
        <v>1383907826.34</v>
      </c>
      <c r="D64" s="24"/>
      <c r="E64" s="24">
        <v>49911202.6</v>
      </c>
      <c r="F64" s="26">
        <v>-2705202</v>
      </c>
      <c r="G64" s="24">
        <v>41750842.57</v>
      </c>
      <c r="H64" s="24"/>
      <c r="I64" s="24">
        <f>C64+E64+F64+G64+H64</f>
        <v>1472864669.5099998</v>
      </c>
    </row>
    <row r="65" spans="1:9" ht="20.25" customHeight="1">
      <c r="A65" s="29" t="s">
        <v>68</v>
      </c>
      <c r="B65" s="30" t="s">
        <v>62</v>
      </c>
      <c r="C65" s="24">
        <v>13255124384.51</v>
      </c>
      <c r="D65" s="24"/>
      <c r="E65" s="24">
        <v>44175965.22</v>
      </c>
      <c r="F65" s="24"/>
      <c r="G65" s="24">
        <v>-865173558.33</v>
      </c>
      <c r="H65" s="24">
        <v>-800056125</v>
      </c>
      <c r="I65" s="24">
        <f>C65+E65+F65+G65+H65</f>
        <v>11634070666.4</v>
      </c>
    </row>
    <row r="66" spans="1:9" ht="20.25" customHeight="1">
      <c r="A66" s="29" t="s">
        <v>82</v>
      </c>
      <c r="B66" s="30" t="s">
        <v>75</v>
      </c>
      <c r="C66" s="24">
        <v>1437975282.7</v>
      </c>
      <c r="D66" s="24"/>
      <c r="E66" s="24">
        <v>125998600</v>
      </c>
      <c r="F66" s="24"/>
      <c r="G66" s="24">
        <v>6747133.74</v>
      </c>
      <c r="H66" s="24">
        <v>8337289.66</v>
      </c>
      <c r="I66" s="24">
        <f>C66+E66+F66+G66+H66</f>
        <v>1579058306.1000001</v>
      </c>
    </row>
    <row r="67" spans="1:9" ht="37.5">
      <c r="A67" s="29" t="s">
        <v>118</v>
      </c>
      <c r="B67" s="30" t="s">
        <v>107</v>
      </c>
      <c r="C67" s="24">
        <v>237272487.63</v>
      </c>
      <c r="D67" s="24"/>
      <c r="E67" s="24">
        <v>355904</v>
      </c>
      <c r="F67" s="24"/>
      <c r="G67" s="26">
        <v>72901009.63</v>
      </c>
      <c r="H67" s="24"/>
      <c r="I67" s="24">
        <f>C67+E67+F67+G67+H67</f>
        <v>310529401.26</v>
      </c>
    </row>
    <row r="68" spans="1:9" ht="20.25" customHeight="1">
      <c r="A68" s="27" t="s">
        <v>42</v>
      </c>
      <c r="B68" s="28" t="s">
        <v>135</v>
      </c>
      <c r="C68" s="23">
        <f>C69+C70+C71+C72</f>
        <v>761030319.05</v>
      </c>
      <c r="D68" s="23">
        <f>D69+D70+D71+D72</f>
        <v>0</v>
      </c>
      <c r="E68" s="23">
        <f>E69+E70+E71+E72</f>
        <v>37907249</v>
      </c>
      <c r="F68" s="23">
        <f>F69+F70+F71+F72</f>
        <v>34524508.86</v>
      </c>
      <c r="G68" s="23">
        <f>G69+G70+G71+G72</f>
        <v>-27562361.7</v>
      </c>
      <c r="H68" s="23">
        <f>H69+H70+H71+H72</f>
        <v>-47975954.09</v>
      </c>
      <c r="I68" s="23">
        <f>I69+I70+I71+I72</f>
        <v>757923761.12</v>
      </c>
    </row>
    <row r="69" spans="1:9" s="1" customFormat="1" ht="20.25" customHeight="1">
      <c r="A69" s="29" t="s">
        <v>40</v>
      </c>
      <c r="B69" s="30" t="s">
        <v>1</v>
      </c>
      <c r="C69" s="24">
        <v>404307581.05</v>
      </c>
      <c r="D69" s="24"/>
      <c r="E69" s="24">
        <v>30996635</v>
      </c>
      <c r="F69" s="24">
        <v>14147035.25</v>
      </c>
      <c r="G69" s="24">
        <v>-26330112.7</v>
      </c>
      <c r="H69" s="26">
        <v>-47975954.09</v>
      </c>
      <c r="I69" s="24">
        <f>C69+E69+F69+G69+H69</f>
        <v>375145184.51</v>
      </c>
    </row>
    <row r="70" spans="1:9" s="5" customFormat="1" ht="20.25" customHeight="1">
      <c r="A70" s="29" t="s">
        <v>116</v>
      </c>
      <c r="B70" s="30" t="s">
        <v>15</v>
      </c>
      <c r="C70" s="24">
        <v>258570065</v>
      </c>
      <c r="D70" s="24"/>
      <c r="E70" s="24">
        <v>-9091300</v>
      </c>
      <c r="F70" s="26">
        <v>5377473.61</v>
      </c>
      <c r="G70" s="24">
        <v>-1314175</v>
      </c>
      <c r="H70" s="24"/>
      <c r="I70" s="24">
        <f>C70+E70+F70+G70+H70</f>
        <v>253542063.61</v>
      </c>
    </row>
    <row r="71" spans="1:9" ht="20.25" customHeight="1">
      <c r="A71" s="29" t="s">
        <v>33</v>
      </c>
      <c r="B71" s="30" t="s">
        <v>28</v>
      </c>
      <c r="C71" s="24">
        <v>87118771</v>
      </c>
      <c r="D71" s="24"/>
      <c r="E71" s="24">
        <v>15991300</v>
      </c>
      <c r="F71" s="24">
        <v>15000000</v>
      </c>
      <c r="G71" s="24">
        <v>340000</v>
      </c>
      <c r="H71" s="24"/>
      <c r="I71" s="24">
        <f>C71+E71+F71+G71+H71</f>
        <v>118450071</v>
      </c>
    </row>
    <row r="72" spans="1:9" ht="37.5">
      <c r="A72" s="29" t="s">
        <v>146</v>
      </c>
      <c r="B72" s="30" t="s">
        <v>65</v>
      </c>
      <c r="C72" s="24">
        <v>11033902</v>
      </c>
      <c r="D72" s="24"/>
      <c r="E72" s="24">
        <v>10614</v>
      </c>
      <c r="F72" s="24"/>
      <c r="G72" s="24">
        <v>-258074</v>
      </c>
      <c r="H72" s="24"/>
      <c r="I72" s="24">
        <f>C72+E72+F72+G72+H72</f>
        <v>10786442</v>
      </c>
    </row>
    <row r="73" spans="1:9" ht="37.5">
      <c r="A73" s="27" t="s">
        <v>103</v>
      </c>
      <c r="B73" s="28" t="s">
        <v>108</v>
      </c>
      <c r="C73" s="23">
        <f>C74+C75+C76</f>
        <v>95231941.8</v>
      </c>
      <c r="D73" s="23">
        <f>D74+D75+D76</f>
        <v>0</v>
      </c>
      <c r="E73" s="23">
        <f>E74+E75+E76</f>
        <v>1648300</v>
      </c>
      <c r="F73" s="23">
        <f>F74+F75+F76</f>
        <v>0</v>
      </c>
      <c r="G73" s="23">
        <f>G74+G75+G76</f>
        <v>11542877.5</v>
      </c>
      <c r="H73" s="23">
        <f>H74+H75+H76</f>
        <v>6753034.98</v>
      </c>
      <c r="I73" s="23">
        <f>I74+I75+I76</f>
        <v>115176154.28</v>
      </c>
    </row>
    <row r="74" spans="1:9" s="1" customFormat="1" ht="20.25" customHeight="1">
      <c r="A74" s="29" t="s">
        <v>125</v>
      </c>
      <c r="B74" s="30" t="s">
        <v>121</v>
      </c>
      <c r="C74" s="24">
        <v>27167993.8</v>
      </c>
      <c r="D74" s="24"/>
      <c r="E74" s="24"/>
      <c r="F74" s="24"/>
      <c r="G74" s="24">
        <v>-707430.17</v>
      </c>
      <c r="H74" s="26">
        <v>6753034.98</v>
      </c>
      <c r="I74" s="24">
        <f>C74+E74+G74+H74</f>
        <v>33213598.61</v>
      </c>
    </row>
    <row r="75" spans="1:9" s="5" customFormat="1" ht="20.25" customHeight="1">
      <c r="A75" s="29" t="s">
        <v>145</v>
      </c>
      <c r="B75" s="30" t="s">
        <v>139</v>
      </c>
      <c r="C75" s="24">
        <v>36743547</v>
      </c>
      <c r="D75" s="24"/>
      <c r="E75" s="24">
        <v>1648300</v>
      </c>
      <c r="F75" s="24"/>
      <c r="G75" s="26">
        <v>10617502.01</v>
      </c>
      <c r="H75" s="24"/>
      <c r="I75" s="24">
        <f>C75+E75+G75+H75</f>
        <v>49009349.01</v>
      </c>
    </row>
    <row r="76" spans="1:9" ht="37.5">
      <c r="A76" s="29" t="s">
        <v>90</v>
      </c>
      <c r="B76" s="30" t="s">
        <v>20</v>
      </c>
      <c r="C76" s="24">
        <v>31320401</v>
      </c>
      <c r="D76" s="24"/>
      <c r="E76" s="24"/>
      <c r="F76" s="24"/>
      <c r="G76" s="26">
        <v>1632805.66</v>
      </c>
      <c r="H76" s="24"/>
      <c r="I76" s="24">
        <f>C76+E76+G76+H76</f>
        <v>32953206.66</v>
      </c>
    </row>
    <row r="77" spans="1:9" ht="56.25">
      <c r="A77" s="27" t="s">
        <v>7</v>
      </c>
      <c r="B77" s="28" t="s">
        <v>74</v>
      </c>
      <c r="C77" s="23">
        <f>C78</f>
        <v>425365682.76</v>
      </c>
      <c r="D77" s="23">
        <f>D78</f>
        <v>0</v>
      </c>
      <c r="E77" s="23">
        <f>E78</f>
        <v>-163916624.72</v>
      </c>
      <c r="F77" s="23">
        <f>F78</f>
        <v>0</v>
      </c>
      <c r="G77" s="23">
        <f>G78</f>
        <v>0</v>
      </c>
      <c r="H77" s="23">
        <f>H78</f>
        <v>0</v>
      </c>
      <c r="I77" s="23">
        <f>I78</f>
        <v>261449058.04</v>
      </c>
    </row>
    <row r="78" spans="1:9" s="1" customFormat="1" ht="37.5">
      <c r="A78" s="29" t="s">
        <v>32</v>
      </c>
      <c r="B78" s="30" t="s">
        <v>94</v>
      </c>
      <c r="C78" s="24">
        <v>425365682.76</v>
      </c>
      <c r="D78" s="24"/>
      <c r="E78" s="26">
        <v>-163916624.72</v>
      </c>
      <c r="F78" s="24"/>
      <c r="G78" s="24"/>
      <c r="H78" s="24"/>
      <c r="I78" s="24">
        <f>C78+E78</f>
        <v>261449058.04</v>
      </c>
    </row>
    <row r="79" spans="1:9" s="5" customFormat="1" ht="76.5" customHeight="1">
      <c r="A79" s="27" t="s">
        <v>152</v>
      </c>
      <c r="B79" s="28" t="s">
        <v>52</v>
      </c>
      <c r="C79" s="23">
        <f>C80+C81+C82</f>
        <v>2703071894</v>
      </c>
      <c r="D79" s="23">
        <f>D80+D81+D82</f>
        <v>0</v>
      </c>
      <c r="E79" s="23">
        <f>E80+E81+E82</f>
        <v>523644000</v>
      </c>
      <c r="F79" s="23">
        <f>F80+F81+F82</f>
        <v>38763200.92</v>
      </c>
      <c r="G79" s="23">
        <f>G80+G81+G82</f>
        <v>389659445.5</v>
      </c>
      <c r="H79" s="23">
        <f>H80+H81+H82</f>
        <v>0</v>
      </c>
      <c r="I79" s="23">
        <f>I80+I81+I82</f>
        <v>3655138540.42</v>
      </c>
    </row>
    <row r="80" spans="1:9" s="1" customFormat="1" ht="60" customHeight="1">
      <c r="A80" s="29" t="s">
        <v>123</v>
      </c>
      <c r="B80" s="30" t="s">
        <v>64</v>
      </c>
      <c r="C80" s="24">
        <v>2112198000</v>
      </c>
      <c r="D80" s="24"/>
      <c r="E80" s="24"/>
      <c r="F80" s="24"/>
      <c r="G80" s="24"/>
      <c r="H80" s="24"/>
      <c r="I80" s="24">
        <f>C80+E80+F80+G80</f>
        <v>2112198000</v>
      </c>
    </row>
    <row r="81" spans="1:9" s="5" customFormat="1" ht="20.25" customHeight="1">
      <c r="A81" s="29" t="s">
        <v>92</v>
      </c>
      <c r="B81" s="30" t="s">
        <v>78</v>
      </c>
      <c r="C81" s="24">
        <v>520873894</v>
      </c>
      <c r="D81" s="24"/>
      <c r="E81" s="24">
        <v>523644000</v>
      </c>
      <c r="F81" s="24">
        <v>19563200.92</v>
      </c>
      <c r="G81" s="26">
        <v>359659445.5</v>
      </c>
      <c r="H81" s="24"/>
      <c r="I81" s="24">
        <f>C81+E81+F81+G81</f>
        <v>1423740540.42</v>
      </c>
    </row>
    <row r="82" spans="1:9" ht="37.5">
      <c r="A82" s="29" t="s">
        <v>86</v>
      </c>
      <c r="B82" s="30" t="s">
        <v>99</v>
      </c>
      <c r="C82" s="24">
        <v>70000000</v>
      </c>
      <c r="D82" s="24"/>
      <c r="E82" s="24"/>
      <c r="F82" s="24">
        <v>19200000</v>
      </c>
      <c r="G82" s="24">
        <v>30000000</v>
      </c>
      <c r="H82" s="24"/>
      <c r="I82" s="24">
        <f>C82+E82+F82+G82</f>
        <v>119200000</v>
      </c>
    </row>
    <row r="83" spans="1:9" s="1" customFormat="1" ht="21.75" customHeight="1">
      <c r="A83" s="31" t="s">
        <v>149</v>
      </c>
      <c r="B83" s="32"/>
      <c r="C83" s="23">
        <f>C7+C16+C19+C24+C35+C40+C44+C52+C55+C62+C68+C73+C77+C79</f>
        <v>55116237784.00001</v>
      </c>
      <c r="D83" s="23">
        <f>D7+D16+D19+D24+D35+D40+D44+D52+D55+D62+D68+D73+D77+D79</f>
        <v>0</v>
      </c>
      <c r="E83" s="23">
        <f>E7+E16+E19+E24+E35+E40+E44+E52+E55+E62+E68+E73+E77+E79</f>
        <v>1939202654.24</v>
      </c>
      <c r="F83" s="23">
        <f>F7+F16+F19+F24+F35+F40+F44+F52+F55+F62+F68+F73+F77+F79</f>
        <v>677475119</v>
      </c>
      <c r="G83" s="23">
        <f>G7+G16+G19+G24+G35+G40+G44+G52+G55+G62+G68+G73+G77+G79</f>
        <v>322819466.7899999</v>
      </c>
      <c r="H83" s="23">
        <f>H7+H16+H19+H24+H35+H40+H44+H52+H55+H62+H68+H73+H77+H79</f>
        <v>-506867575.91999996</v>
      </c>
      <c r="I83" s="23">
        <f>I7+I16+I19+I24+I35+I40+I44+I52+I55+I62+I68+I73+I77+I79</f>
        <v>57548867448.11</v>
      </c>
    </row>
  </sheetData>
  <sheetProtection/>
  <mergeCells count="14">
    <mergeCell ref="A1:E1"/>
    <mergeCell ref="D3:E3"/>
    <mergeCell ref="F4:F6"/>
    <mergeCell ref="D4:D6"/>
    <mergeCell ref="E4:E6"/>
    <mergeCell ref="C4:C6"/>
    <mergeCell ref="A83:B83"/>
    <mergeCell ref="A4:A6"/>
    <mergeCell ref="B4:B6"/>
    <mergeCell ref="I4:I6"/>
    <mergeCell ref="A2:I2"/>
    <mergeCell ref="F3:I3"/>
    <mergeCell ref="G4:G6"/>
    <mergeCell ref="H4:H6"/>
  </mergeCells>
  <printOptions/>
  <pageMargins left="0.3937007874015748" right="0.3937007874015748" top="0.5511811023622047" bottom="0.3937007874015748" header="0.31496062992125984" footer="0.31496062992125984"/>
  <pageSetup errors="blank" fitToHeight="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Давыдова</cp:lastModifiedBy>
  <cp:lastPrinted>2019-05-29T12:19:34Z</cp:lastPrinted>
  <dcterms:created xsi:type="dcterms:W3CDTF">2017-05-03T15:49:45Z</dcterms:created>
  <dcterms:modified xsi:type="dcterms:W3CDTF">2019-05-29T14:12:35Z</dcterms:modified>
  <cp:category/>
  <cp:version/>
  <cp:contentType/>
  <cp:contentStatus/>
</cp:coreProperties>
</file>